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'!$A$1:$L$39</definedName>
    <definedName name="HTML1_1" localSheetId="0" hidden="1">"[PTE4A.WK4]A!$A$1:$K$53"</definedName>
    <definedName name="HTML1_10" localSheetId="0" hidden="1">""</definedName>
    <definedName name="HTML1_11" localSheetId="0" hidden="1">1</definedName>
    <definedName name="HTML1_12" localSheetId="0" hidden="1">"N:\DOCUMENT\Anuario\html\PTE04a.htm"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_xlnm.Print_Titles" localSheetId="0">' '!$1:$9</definedName>
  </definedNames>
  <calcPr fullCalcOnLoad="1"/>
</workbook>
</file>

<file path=xl/sharedStrings.xml><?xml version="1.0" encoding="utf-8"?>
<sst xmlns="http://schemas.openxmlformats.org/spreadsheetml/2006/main" count="43" uniqueCount="22">
  <si>
    <t>PERMISOS DE TRABAJO A EXTRANJEROS</t>
  </si>
  <si>
    <t>PTE-6.</t>
  </si>
  <si>
    <t>Permisos de trabajo concedidos, según</t>
  </si>
  <si>
    <t>dependencia laboral, por sexo y edad.</t>
  </si>
  <si>
    <t xml:space="preserve"> </t>
  </si>
  <si>
    <t>TOTAL</t>
  </si>
  <si>
    <t>CUENTA AJENA</t>
  </si>
  <si>
    <t>CUENTA PROPIA</t>
  </si>
  <si>
    <t/>
  </si>
  <si>
    <t>Total</t>
  </si>
  <si>
    <t>AMBOS SEXOS</t>
  </si>
  <si>
    <t xml:space="preserve">De 16 a 19 años </t>
  </si>
  <si>
    <t xml:space="preserve">De 20 a 24 años </t>
  </si>
  <si>
    <t xml:space="preserve">De 25 a 34 años </t>
  </si>
  <si>
    <t xml:space="preserve">De 35 a 44 años </t>
  </si>
  <si>
    <t xml:space="preserve">De 45 a 54 años </t>
  </si>
  <si>
    <t xml:space="preserve">De 55 y más años </t>
  </si>
  <si>
    <t>VARONES</t>
  </si>
  <si>
    <t>MUJERES</t>
  </si>
  <si>
    <t>Régimen General</t>
  </si>
  <si>
    <t xml:space="preserve">Proceso Extraordinario Regularización </t>
  </si>
  <si>
    <t xml:space="preserve">Año 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</si>
</sst>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Times New Roman"/>
      <family val="0"/>
    </font>
    <font>
      <sz val="10"/>
      <color indexed="12"/>
      <name val="Courier"/>
      <family val="0"/>
    </font>
    <font>
      <b/>
      <sz val="6"/>
      <name val="Times New Roman"/>
      <family val="0"/>
    </font>
    <font>
      <sz val="6"/>
      <name val="Times New Roman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 horizontal="right"/>
      <protection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/>
    </xf>
    <xf numFmtId="174" fontId="9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quotePrefix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174" fontId="10" fillId="0" borderId="0" xfId="0" applyNumberFormat="1" applyFont="1" applyAlignment="1" applyProtection="1">
      <alignment horizontal="left"/>
      <protection/>
    </xf>
    <xf numFmtId="174" fontId="9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4" fontId="1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 quotePrefix="1">
      <alignment horizontal="center" vertical="justify"/>
      <protection locked="0"/>
    </xf>
    <xf numFmtId="0" fontId="1" fillId="0" borderId="0" xfId="0" applyFont="1" applyAlignment="1" quotePrefix="1">
      <alignment horizontal="centerContinuous" vertical="center"/>
    </xf>
    <xf numFmtId="0" fontId="9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 quotePrefix="1">
      <alignment horizontal="centerContinuous" vertical="center"/>
    </xf>
    <xf numFmtId="0" fontId="1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horizontal="left" vertical="center"/>
      <protection/>
    </xf>
    <xf numFmtId="174" fontId="1" fillId="0" borderId="0" xfId="0" applyNumberFormat="1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>
      <alignment horizontal="centerContinuous" vertical="center"/>
    </xf>
    <xf numFmtId="174" fontId="1" fillId="0" borderId="3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15"/>
  <sheetViews>
    <sheetView showGridLines="0"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83203125" defaultRowHeight="11.25"/>
  <cols>
    <col min="1" max="1" width="27.83203125" style="1" customWidth="1"/>
    <col min="2" max="3" width="9.83203125" style="0" customWidth="1"/>
    <col min="4" max="4" width="16" style="0" customWidth="1"/>
    <col min="5" max="5" width="1.83203125" style="0" customWidth="1"/>
    <col min="6" max="7" width="9.83203125" style="0" customWidth="1"/>
    <col min="8" max="8" width="16" style="0" customWidth="1"/>
    <col min="9" max="9" width="1.83203125" style="0" customWidth="1"/>
    <col min="10" max="11" width="9.83203125" style="0" customWidth="1"/>
    <col min="12" max="12" width="16" style="0" customWidth="1"/>
    <col min="13" max="13" width="10.83203125" style="0" customWidth="1"/>
    <col min="14" max="14" width="16.5" style="0" customWidth="1"/>
    <col min="15" max="16384" width="10.83203125" style="0" customWidth="1"/>
  </cols>
  <sheetData>
    <row r="1" spans="1:16" ht="12" customHeight="1">
      <c r="A1" s="13" t="s">
        <v>0</v>
      </c>
      <c r="B1" s="14"/>
      <c r="C1" s="14"/>
      <c r="D1" s="4"/>
      <c r="E1" s="4"/>
      <c r="I1" s="17" t="s">
        <v>1</v>
      </c>
      <c r="J1" s="17"/>
      <c r="K1" s="15"/>
      <c r="L1" s="14"/>
      <c r="M1" s="38"/>
      <c r="N1" s="38"/>
      <c r="O1" s="38"/>
      <c r="P1" s="38"/>
    </row>
    <row r="2" spans="1:16" ht="12" customHeight="1">
      <c r="A2" s="12"/>
      <c r="B2" s="4"/>
      <c r="C2" s="4"/>
      <c r="D2" s="4"/>
      <c r="E2" s="4"/>
      <c r="I2" s="17" t="s">
        <v>2</v>
      </c>
      <c r="J2" s="17"/>
      <c r="L2" s="4"/>
      <c r="M2" s="38"/>
      <c r="N2" s="38"/>
      <c r="O2" s="38"/>
      <c r="P2" s="38"/>
    </row>
    <row r="3" spans="1:16" ht="12" customHeight="1">
      <c r="A3" s="12"/>
      <c r="B3" s="4"/>
      <c r="C3" s="4"/>
      <c r="D3" s="4"/>
      <c r="E3" s="4"/>
      <c r="I3" s="4" t="s">
        <v>3</v>
      </c>
      <c r="J3" s="4"/>
      <c r="L3" s="4"/>
      <c r="M3" s="38"/>
      <c r="N3" s="38"/>
      <c r="O3" s="38"/>
      <c r="P3" s="38"/>
    </row>
    <row r="4" spans="1:16" ht="12" customHeight="1">
      <c r="A4" s="12"/>
      <c r="B4" s="4"/>
      <c r="C4" s="4"/>
      <c r="D4" s="4"/>
      <c r="E4" s="4"/>
      <c r="F4" s="4"/>
      <c r="G4" s="4"/>
      <c r="I4" s="4"/>
      <c r="J4" s="4"/>
      <c r="K4" s="4"/>
      <c r="L4" s="4"/>
      <c r="M4" s="4"/>
      <c r="N4" s="4"/>
      <c r="O4" s="4"/>
      <c r="P4" s="4"/>
    </row>
    <row r="5" spans="1:16" ht="12" customHeight="1">
      <c r="A5" s="12"/>
      <c r="B5" s="4"/>
      <c r="C5" s="4"/>
      <c r="D5" s="4"/>
      <c r="E5" s="4"/>
      <c r="F5" s="4"/>
      <c r="G5" s="4"/>
      <c r="I5" s="4"/>
      <c r="J5" s="4"/>
      <c r="K5" s="4"/>
      <c r="L5" s="4"/>
      <c r="M5" s="4"/>
      <c r="N5" s="4"/>
      <c r="O5" s="4"/>
      <c r="P5" s="4"/>
    </row>
    <row r="6" spans="1:16" ht="12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3" ht="12" customHeight="1" thickBot="1">
      <c r="A7" s="56"/>
      <c r="B7" s="58" t="s">
        <v>21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4"/>
      <c r="N7" s="38"/>
      <c r="O7" s="25"/>
      <c r="P7" s="25"/>
      <c r="Q7" s="25"/>
      <c r="R7" s="25"/>
      <c r="S7" s="25"/>
      <c r="T7" s="25"/>
      <c r="U7" s="25"/>
      <c r="V7" s="25"/>
      <c r="W7" s="25"/>
    </row>
    <row r="8" spans="1:24" ht="24.75" customHeight="1" thickBot="1">
      <c r="A8" s="57"/>
      <c r="B8" s="52" t="s">
        <v>5</v>
      </c>
      <c r="C8" s="52"/>
      <c r="D8" s="53"/>
      <c r="E8" s="59"/>
      <c r="F8" s="52" t="s">
        <v>6</v>
      </c>
      <c r="G8" s="52"/>
      <c r="H8" s="53"/>
      <c r="I8" s="59"/>
      <c r="J8" s="52" t="s">
        <v>7</v>
      </c>
      <c r="K8" s="52"/>
      <c r="L8" s="53"/>
      <c r="M8" s="42" t="s">
        <v>8</v>
      </c>
      <c r="N8" s="30"/>
      <c r="O8" s="39"/>
      <c r="P8" s="37"/>
      <c r="Q8" s="28"/>
      <c r="R8" s="29"/>
      <c r="S8" s="28"/>
      <c r="T8" s="28"/>
      <c r="U8" s="28"/>
      <c r="V8" s="28"/>
      <c r="W8" s="28"/>
      <c r="X8" s="28"/>
    </row>
    <row r="9" spans="1:24" ht="38.25" customHeight="1">
      <c r="A9" s="57"/>
      <c r="B9" s="50" t="s">
        <v>9</v>
      </c>
      <c r="C9" s="51" t="s">
        <v>19</v>
      </c>
      <c r="D9" s="51" t="s">
        <v>20</v>
      </c>
      <c r="E9" s="55"/>
      <c r="F9" s="50" t="s">
        <v>9</v>
      </c>
      <c r="G9" s="51" t="s">
        <v>19</v>
      </c>
      <c r="H9" s="51" t="s">
        <v>20</v>
      </c>
      <c r="I9" s="55"/>
      <c r="J9" s="50" t="s">
        <v>9</v>
      </c>
      <c r="K9" s="51" t="s">
        <v>19</v>
      </c>
      <c r="L9" s="51" t="s">
        <v>20</v>
      </c>
      <c r="M9" s="31"/>
      <c r="N9" s="31"/>
      <c r="O9" s="31"/>
      <c r="P9" s="32"/>
      <c r="Q9" s="26"/>
      <c r="R9" s="27"/>
      <c r="S9" s="26"/>
      <c r="T9" s="26"/>
      <c r="U9" s="26"/>
      <c r="V9" s="26"/>
      <c r="W9" s="26"/>
      <c r="X9" t="s">
        <v>4</v>
      </c>
    </row>
    <row r="10" spans="1:16" ht="12" customHeight="1">
      <c r="A10" s="12"/>
      <c r="B10" s="54"/>
      <c r="C10" s="54"/>
      <c r="D10" s="54"/>
      <c r="E10" s="61"/>
      <c r="F10" s="54"/>
      <c r="G10" s="54"/>
      <c r="H10" s="54"/>
      <c r="I10" s="61"/>
      <c r="J10" s="54"/>
      <c r="K10" s="54"/>
      <c r="L10" s="54"/>
      <c r="M10" s="16"/>
      <c r="N10" s="16"/>
      <c r="O10" s="16"/>
      <c r="P10" s="33"/>
    </row>
    <row r="11" spans="1:16" ht="12" customHeight="1">
      <c r="A11" s="43" t="s">
        <v>10</v>
      </c>
      <c r="B11" s="55"/>
      <c r="C11" s="55"/>
      <c r="D11" s="55"/>
      <c r="E11" s="61"/>
      <c r="F11" s="55"/>
      <c r="G11" s="55"/>
      <c r="H11" s="55"/>
      <c r="I11" s="61"/>
      <c r="J11" s="55"/>
      <c r="K11" s="55"/>
      <c r="L11" s="55"/>
      <c r="N11" s="18"/>
      <c r="P11" s="34"/>
    </row>
    <row r="12" spans="1:16" ht="12" customHeight="1">
      <c r="A12" s="12"/>
      <c r="B12" s="55"/>
      <c r="C12" s="55"/>
      <c r="D12" s="55"/>
      <c r="E12" s="61"/>
      <c r="F12" s="55"/>
      <c r="G12" s="55"/>
      <c r="H12" s="55"/>
      <c r="I12" s="61"/>
      <c r="J12" s="55"/>
      <c r="K12" s="55"/>
      <c r="L12" s="55"/>
      <c r="N12" s="19"/>
      <c r="P12" s="34"/>
    </row>
    <row r="13" spans="1:23" ht="12" customHeight="1">
      <c r="A13" s="43" t="s">
        <v>9</v>
      </c>
      <c r="B13" s="44">
        <f>SUM(B14:B19)</f>
        <v>292120</v>
      </c>
      <c r="C13" s="44">
        <f>SUM(C14:C19)</f>
        <v>173120</v>
      </c>
      <c r="D13" s="44">
        <f>SUM(D14:D19)</f>
        <v>119000</v>
      </c>
      <c r="E13" s="61"/>
      <c r="F13" s="44">
        <f>SUM(F14:F19)</f>
        <v>278153</v>
      </c>
      <c r="G13" s="44">
        <f>SUM(G14:G19)</f>
        <v>165200</v>
      </c>
      <c r="H13" s="44">
        <f>SUM(H14:H19)</f>
        <v>112953</v>
      </c>
      <c r="I13" s="61"/>
      <c r="J13" s="44">
        <f>SUM(J14:J19)</f>
        <v>13967</v>
      </c>
      <c r="K13" s="44">
        <f>SUM(K14:K19)</f>
        <v>7920</v>
      </c>
      <c r="L13" s="44">
        <f>SUM(L14:L19)</f>
        <v>6047</v>
      </c>
      <c r="M13" s="40"/>
      <c r="N13" s="18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2" customHeight="1">
      <c r="A14" s="46" t="s">
        <v>11</v>
      </c>
      <c r="B14" s="45">
        <f aca="true" t="shared" si="0" ref="B14:B19">SUM(B24+B34)</f>
        <v>9873</v>
      </c>
      <c r="C14" s="45">
        <f aca="true" t="shared" si="1" ref="C14:D19">+C24+C34</f>
        <v>5873</v>
      </c>
      <c r="D14" s="45">
        <f>+D24+D34</f>
        <v>4000</v>
      </c>
      <c r="E14" s="61"/>
      <c r="F14" s="45">
        <f aca="true" t="shared" si="2" ref="F14:F19">SUM(F24+F34)</f>
        <v>9686</v>
      </c>
      <c r="G14" s="45">
        <f aca="true" t="shared" si="3" ref="G14:H19">+G24+G34</f>
        <v>5798</v>
      </c>
      <c r="H14" s="45">
        <f t="shared" si="3"/>
        <v>3888</v>
      </c>
      <c r="I14" s="61"/>
      <c r="J14" s="45">
        <f aca="true" t="shared" si="4" ref="J14:J19">SUM(J24+J34)</f>
        <v>187</v>
      </c>
      <c r="K14" s="45">
        <f>+K24+K34</f>
        <v>75</v>
      </c>
      <c r="L14" s="45">
        <f>+L24+L34</f>
        <v>112</v>
      </c>
      <c r="M14" s="41"/>
      <c r="N14" s="20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2" customHeight="1">
      <c r="A15" s="47" t="s">
        <v>12</v>
      </c>
      <c r="B15" s="45">
        <f t="shared" si="0"/>
        <v>48160</v>
      </c>
      <c r="C15" s="45">
        <f t="shared" si="1"/>
        <v>25319</v>
      </c>
      <c r="D15" s="45">
        <f>+D25+D35</f>
        <v>22841</v>
      </c>
      <c r="E15" s="61"/>
      <c r="F15" s="45">
        <f t="shared" si="2"/>
        <v>46883</v>
      </c>
      <c r="G15" s="45">
        <f t="shared" si="3"/>
        <v>24872</v>
      </c>
      <c r="H15" s="45">
        <f t="shared" si="3"/>
        <v>22011</v>
      </c>
      <c r="I15" s="61"/>
      <c r="J15" s="45">
        <f t="shared" si="4"/>
        <v>1277</v>
      </c>
      <c r="K15" s="45">
        <f aca="true" t="shared" si="5" ref="K15:L19">+K25+K35</f>
        <v>447</v>
      </c>
      <c r="L15" s="45">
        <f t="shared" si="5"/>
        <v>830</v>
      </c>
      <c r="M15" s="41"/>
      <c r="N15" s="21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2" customHeight="1">
      <c r="A16" s="47" t="s">
        <v>13</v>
      </c>
      <c r="B16" s="45">
        <f t="shared" si="0"/>
        <v>129457</v>
      </c>
      <c r="C16" s="45">
        <f t="shared" si="1"/>
        <v>72980</v>
      </c>
      <c r="D16" s="45">
        <f t="shared" si="1"/>
        <v>56477</v>
      </c>
      <c r="E16" s="61"/>
      <c r="F16" s="45">
        <f t="shared" si="2"/>
        <v>124386</v>
      </c>
      <c r="G16" s="45">
        <f t="shared" si="3"/>
        <v>70476</v>
      </c>
      <c r="H16" s="45">
        <f t="shared" si="3"/>
        <v>53910</v>
      </c>
      <c r="I16" s="61"/>
      <c r="J16" s="45">
        <f t="shared" si="4"/>
        <v>5071</v>
      </c>
      <c r="K16" s="45">
        <f t="shared" si="5"/>
        <v>2504</v>
      </c>
      <c r="L16" s="45">
        <f t="shared" si="5"/>
        <v>2567</v>
      </c>
      <c r="M16" s="41"/>
      <c r="N16" s="21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2" customHeight="1">
      <c r="A17" s="47" t="s">
        <v>14</v>
      </c>
      <c r="B17" s="45">
        <f t="shared" si="0"/>
        <v>75154</v>
      </c>
      <c r="C17" s="45">
        <f t="shared" si="1"/>
        <v>48804</v>
      </c>
      <c r="D17" s="45">
        <f t="shared" si="1"/>
        <v>26350</v>
      </c>
      <c r="E17" s="61"/>
      <c r="F17" s="45">
        <f t="shared" si="2"/>
        <v>70388</v>
      </c>
      <c r="G17" s="45">
        <f t="shared" si="3"/>
        <v>45778</v>
      </c>
      <c r="H17" s="45">
        <f t="shared" si="3"/>
        <v>24610</v>
      </c>
      <c r="I17" s="61"/>
      <c r="J17" s="45">
        <f t="shared" si="4"/>
        <v>4766</v>
      </c>
      <c r="K17" s="45">
        <f t="shared" si="5"/>
        <v>3026</v>
      </c>
      <c r="L17" s="45">
        <f t="shared" si="5"/>
        <v>1740</v>
      </c>
      <c r="M17" s="41"/>
      <c r="N17" s="21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2" customHeight="1">
      <c r="A18" s="47" t="s">
        <v>15</v>
      </c>
      <c r="B18" s="45">
        <f t="shared" si="0"/>
        <v>24619</v>
      </c>
      <c r="C18" s="45">
        <f t="shared" si="1"/>
        <v>16644</v>
      </c>
      <c r="D18" s="45">
        <f t="shared" si="1"/>
        <v>7975</v>
      </c>
      <c r="E18" s="61"/>
      <c r="F18" s="45">
        <f t="shared" si="2"/>
        <v>22584</v>
      </c>
      <c r="G18" s="45">
        <f t="shared" si="3"/>
        <v>15230</v>
      </c>
      <c r="H18" s="45">
        <f t="shared" si="3"/>
        <v>7354</v>
      </c>
      <c r="I18" s="61"/>
      <c r="J18" s="45">
        <f t="shared" si="4"/>
        <v>2035</v>
      </c>
      <c r="K18" s="45">
        <f t="shared" si="5"/>
        <v>1414</v>
      </c>
      <c r="L18" s="45">
        <f t="shared" si="5"/>
        <v>621</v>
      </c>
      <c r="M18" s="41"/>
      <c r="N18" s="21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2" customHeight="1">
      <c r="A19" s="47" t="s">
        <v>16</v>
      </c>
      <c r="B19" s="45">
        <f t="shared" si="0"/>
        <v>4857</v>
      </c>
      <c r="C19" s="45">
        <f t="shared" si="1"/>
        <v>3500</v>
      </c>
      <c r="D19" s="45">
        <f t="shared" si="1"/>
        <v>1357</v>
      </c>
      <c r="E19" s="61"/>
      <c r="F19" s="45">
        <f t="shared" si="2"/>
        <v>4226</v>
      </c>
      <c r="G19" s="45">
        <f t="shared" si="3"/>
        <v>3046</v>
      </c>
      <c r="H19" s="45">
        <f t="shared" si="3"/>
        <v>1180</v>
      </c>
      <c r="I19" s="61"/>
      <c r="J19" s="45">
        <f t="shared" si="4"/>
        <v>631</v>
      </c>
      <c r="K19" s="45">
        <f t="shared" si="5"/>
        <v>454</v>
      </c>
      <c r="L19" s="45">
        <f t="shared" si="5"/>
        <v>177</v>
      </c>
      <c r="M19" s="41"/>
      <c r="N19" s="21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2" customHeight="1">
      <c r="A20" s="47"/>
      <c r="B20" s="60"/>
      <c r="C20" s="60"/>
      <c r="D20" s="60"/>
      <c r="E20" s="61"/>
      <c r="F20" s="60"/>
      <c r="G20" s="60"/>
      <c r="H20" s="60"/>
      <c r="I20" s="61"/>
      <c r="J20" s="60"/>
      <c r="K20" s="60"/>
      <c r="L20" s="60"/>
      <c r="M20" s="41"/>
      <c r="N20" s="21"/>
      <c r="P20" s="34"/>
      <c r="Q20" s="34"/>
      <c r="R20" s="34"/>
      <c r="S20" s="34"/>
      <c r="T20" s="34"/>
      <c r="U20" s="34"/>
      <c r="V20" s="34"/>
      <c r="W20" s="34"/>
    </row>
    <row r="21" spans="1:23" ht="12" customHeight="1">
      <c r="A21" s="12" t="s">
        <v>17</v>
      </c>
      <c r="B21" s="60"/>
      <c r="C21" s="60"/>
      <c r="D21" s="60"/>
      <c r="E21" s="61"/>
      <c r="F21" s="60"/>
      <c r="G21" s="60"/>
      <c r="H21" s="60"/>
      <c r="I21" s="61"/>
      <c r="J21" s="60"/>
      <c r="K21" s="60"/>
      <c r="L21" s="60"/>
      <c r="M21" s="41"/>
      <c r="N21" s="19"/>
      <c r="P21" s="34"/>
      <c r="Q21" s="34"/>
      <c r="R21" s="34"/>
      <c r="S21" s="34"/>
      <c r="T21" s="34"/>
      <c r="U21" s="34"/>
      <c r="V21" s="34"/>
      <c r="W21" s="34"/>
    </row>
    <row r="22" spans="1:23" ht="12" customHeight="1">
      <c r="A22" s="12"/>
      <c r="B22" s="60"/>
      <c r="C22" s="60"/>
      <c r="D22" s="60"/>
      <c r="E22" s="61"/>
      <c r="F22" s="60"/>
      <c r="G22" s="60"/>
      <c r="H22" s="60"/>
      <c r="I22" s="61"/>
      <c r="J22" s="60"/>
      <c r="K22" s="60"/>
      <c r="L22" s="60"/>
      <c r="M22" s="41"/>
      <c r="N22" s="19"/>
      <c r="P22" s="34"/>
      <c r="Q22" s="34"/>
      <c r="R22" s="34"/>
      <c r="S22" s="34"/>
      <c r="T22" s="34"/>
      <c r="U22" s="34"/>
      <c r="V22" s="34"/>
      <c r="W22" s="34"/>
    </row>
    <row r="23" spans="1:23" ht="12" customHeight="1">
      <c r="A23" s="12" t="s">
        <v>9</v>
      </c>
      <c r="B23" s="44">
        <f>SUM(B24:B29)</f>
        <v>188329</v>
      </c>
      <c r="C23" s="44">
        <f>SUM(C24:C29)</f>
        <v>109283</v>
      </c>
      <c r="D23" s="44">
        <f>SUM(D24:D29)</f>
        <v>79046</v>
      </c>
      <c r="E23" s="61"/>
      <c r="F23" s="44">
        <f>SUM(F24:F29)</f>
        <v>177727</v>
      </c>
      <c r="G23" s="44">
        <f>SUM(G24:G29)</f>
        <v>103201</v>
      </c>
      <c r="H23" s="44">
        <f>SUM(H24:H29)</f>
        <v>74526</v>
      </c>
      <c r="I23" s="61"/>
      <c r="J23" s="44">
        <f>SUM(J24:J29)</f>
        <v>10602</v>
      </c>
      <c r="K23" s="44">
        <f>SUM(K24:K29)</f>
        <v>6082</v>
      </c>
      <c r="L23" s="44">
        <f>SUM(L24:L29)</f>
        <v>4520</v>
      </c>
      <c r="M23" s="40"/>
      <c r="N23" s="19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2" customHeight="1">
      <c r="A24" s="46" t="s">
        <v>11</v>
      </c>
      <c r="B24" s="45">
        <v>6698</v>
      </c>
      <c r="C24" s="45">
        <f aca="true" t="shared" si="6" ref="C24:C29">+G24+K24</f>
        <v>4040</v>
      </c>
      <c r="D24" s="45">
        <f aca="true" t="shared" si="7" ref="D24:D29">+H24+L24</f>
        <v>2658</v>
      </c>
      <c r="E24" s="61"/>
      <c r="F24" s="45">
        <f>54+5152+134+1086+7+120</f>
        <v>6553</v>
      </c>
      <c r="G24" s="45">
        <f aca="true" t="shared" si="8" ref="G24:G29">+F24-H24</f>
        <v>3987</v>
      </c>
      <c r="H24" s="45">
        <f>2524+17+6+19</f>
        <v>2566</v>
      </c>
      <c r="I24" s="61"/>
      <c r="J24" s="45">
        <f aca="true" t="shared" si="9" ref="J24:J29">+B24-F24</f>
        <v>145</v>
      </c>
      <c r="K24" s="45">
        <f aca="true" t="shared" si="10" ref="K24:K29">+J24-L24</f>
        <v>53</v>
      </c>
      <c r="L24" s="45">
        <f>89+1+2</f>
        <v>92</v>
      </c>
      <c r="M24" s="41"/>
      <c r="N24" s="20"/>
      <c r="P24" s="34"/>
      <c r="Q24" s="34"/>
      <c r="R24" s="34"/>
      <c r="S24" s="34"/>
      <c r="T24" s="34"/>
      <c r="U24" s="34"/>
      <c r="V24" s="34"/>
      <c r="W24" s="34"/>
    </row>
    <row r="25" spans="1:23" ht="12" customHeight="1">
      <c r="A25" s="47" t="s">
        <v>12</v>
      </c>
      <c r="B25" s="45">
        <v>30521</v>
      </c>
      <c r="C25" s="45">
        <f t="shared" si="6"/>
        <v>15483</v>
      </c>
      <c r="D25" s="45">
        <f t="shared" si="7"/>
        <v>15038</v>
      </c>
      <c r="E25" s="61"/>
      <c r="F25" s="45">
        <f>212+21511+1118+5043+59+1684</f>
        <v>29627</v>
      </c>
      <c r="G25" s="45">
        <f t="shared" si="8"/>
        <v>15171</v>
      </c>
      <c r="H25" s="45">
        <f>14216+155+59+26</f>
        <v>14456</v>
      </c>
      <c r="I25" s="61"/>
      <c r="J25" s="45">
        <f t="shared" si="9"/>
        <v>894</v>
      </c>
      <c r="K25" s="45">
        <f t="shared" si="10"/>
        <v>312</v>
      </c>
      <c r="L25" s="45">
        <f>568+9+2+3</f>
        <v>582</v>
      </c>
      <c r="M25" s="41"/>
      <c r="N25" s="21"/>
      <c r="P25" s="34"/>
      <c r="Q25" s="34"/>
      <c r="R25" s="34"/>
      <c r="S25" s="34"/>
      <c r="T25" s="34"/>
      <c r="U25" s="34"/>
      <c r="V25" s="34"/>
      <c r="W25" s="34"/>
    </row>
    <row r="26" spans="1:23" ht="12" customHeight="1">
      <c r="A26" s="47" t="s">
        <v>13</v>
      </c>
      <c r="B26" s="45">
        <v>84866</v>
      </c>
      <c r="C26" s="45">
        <f t="shared" si="6"/>
        <v>46176</v>
      </c>
      <c r="D26" s="45">
        <f t="shared" si="7"/>
        <v>38690</v>
      </c>
      <c r="E26" s="61"/>
      <c r="F26" s="45">
        <f>411+51656+3025+12698+180+13139</f>
        <v>81109</v>
      </c>
      <c r="G26" s="45">
        <f t="shared" si="8"/>
        <v>44297</v>
      </c>
      <c r="H26" s="45">
        <f>35819+527+320+146</f>
        <v>36812</v>
      </c>
      <c r="I26" s="61"/>
      <c r="J26" s="45">
        <f t="shared" si="9"/>
        <v>3757</v>
      </c>
      <c r="K26" s="45">
        <f t="shared" si="10"/>
        <v>1879</v>
      </c>
      <c r="L26" s="45">
        <f>1782+41+44+11</f>
        <v>1878</v>
      </c>
      <c r="M26" s="41"/>
      <c r="N26" s="21"/>
      <c r="P26" s="34"/>
      <c r="Q26" s="34"/>
      <c r="R26" s="34"/>
      <c r="S26" s="34"/>
      <c r="T26" s="34"/>
      <c r="U26" s="34"/>
      <c r="V26" s="34"/>
      <c r="W26" s="34"/>
    </row>
    <row r="27" spans="1:23" ht="12" customHeight="1">
      <c r="A27" s="47" t="s">
        <v>14</v>
      </c>
      <c r="B27" s="45">
        <v>48443</v>
      </c>
      <c r="C27" s="45">
        <f t="shared" si="6"/>
        <v>31282</v>
      </c>
      <c r="D27" s="45">
        <f t="shared" si="7"/>
        <v>17161</v>
      </c>
      <c r="E27" s="61"/>
      <c r="F27" s="45">
        <f>227+22662+1535+5919+240+14169</f>
        <v>44752</v>
      </c>
      <c r="G27" s="45">
        <f t="shared" si="8"/>
        <v>28939</v>
      </c>
      <c r="H27" s="45">
        <f>15063+276+295+179</f>
        <v>15813</v>
      </c>
      <c r="I27" s="61"/>
      <c r="J27" s="45">
        <f t="shared" si="9"/>
        <v>3691</v>
      </c>
      <c r="K27" s="45">
        <f t="shared" si="10"/>
        <v>2343</v>
      </c>
      <c r="L27" s="45">
        <f>1188+52+78+30</f>
        <v>1348</v>
      </c>
      <c r="M27" s="41"/>
      <c r="N27" s="21"/>
      <c r="P27" s="34"/>
      <c r="Q27" s="34"/>
      <c r="R27" s="34"/>
      <c r="S27" s="34"/>
      <c r="T27" s="34"/>
      <c r="U27" s="34"/>
      <c r="V27" s="34"/>
      <c r="W27" s="34"/>
    </row>
    <row r="28" spans="1:23" ht="12" customHeight="1">
      <c r="A28" s="47" t="s">
        <v>15</v>
      </c>
      <c r="B28" s="45">
        <v>14898</v>
      </c>
      <c r="C28" s="45">
        <f t="shared" si="6"/>
        <v>10138</v>
      </c>
      <c r="D28" s="45">
        <f t="shared" si="7"/>
        <v>4760</v>
      </c>
      <c r="E28" s="61"/>
      <c r="F28" s="45">
        <f>92+6043+419+1650+159+4938</f>
        <v>13301</v>
      </c>
      <c r="G28" s="45">
        <f t="shared" si="8"/>
        <v>9018</v>
      </c>
      <c r="H28" s="45">
        <f>3969+105+130+79</f>
        <v>4283</v>
      </c>
      <c r="I28" s="61"/>
      <c r="J28" s="45">
        <f t="shared" si="9"/>
        <v>1597</v>
      </c>
      <c r="K28" s="45">
        <f t="shared" si="10"/>
        <v>1120</v>
      </c>
      <c r="L28" s="45">
        <f>405+15+45+12</f>
        <v>477</v>
      </c>
      <c r="M28" s="41"/>
      <c r="N28" s="21"/>
      <c r="P28" s="34"/>
      <c r="Q28" s="34"/>
      <c r="R28" s="34"/>
      <c r="S28" s="34"/>
      <c r="T28" s="34"/>
      <c r="U28" s="34"/>
      <c r="V28" s="34"/>
      <c r="W28" s="34"/>
    </row>
    <row r="29" spans="1:23" ht="12" customHeight="1">
      <c r="A29" s="47" t="s">
        <v>16</v>
      </c>
      <c r="B29" s="45">
        <v>2903</v>
      </c>
      <c r="C29" s="45">
        <f t="shared" si="6"/>
        <v>2164</v>
      </c>
      <c r="D29" s="45">
        <f t="shared" si="7"/>
        <v>739</v>
      </c>
      <c r="E29" s="61"/>
      <c r="F29" s="45">
        <f>16+813+63+272+61+1160</f>
        <v>2385</v>
      </c>
      <c r="G29" s="45">
        <f t="shared" si="8"/>
        <v>1789</v>
      </c>
      <c r="H29" s="45">
        <f>524+14+33+25</f>
        <v>596</v>
      </c>
      <c r="I29" s="61"/>
      <c r="J29" s="45">
        <f t="shared" si="9"/>
        <v>518</v>
      </c>
      <c r="K29" s="45">
        <f t="shared" si="10"/>
        <v>375</v>
      </c>
      <c r="L29" s="45">
        <f>108+11+18+6</f>
        <v>143</v>
      </c>
      <c r="M29" s="41"/>
      <c r="N29" s="21"/>
      <c r="P29" s="34"/>
      <c r="Q29" s="34"/>
      <c r="R29" s="34"/>
      <c r="S29" s="34"/>
      <c r="T29" s="34"/>
      <c r="U29" s="34"/>
      <c r="V29" s="34"/>
      <c r="W29" s="34"/>
    </row>
    <row r="30" spans="1:23" ht="12" customHeight="1">
      <c r="A30" s="48"/>
      <c r="B30" s="60"/>
      <c r="C30" s="60"/>
      <c r="D30" s="60"/>
      <c r="E30" s="61"/>
      <c r="F30" s="60"/>
      <c r="G30" s="60"/>
      <c r="H30" s="60"/>
      <c r="I30" s="61"/>
      <c r="J30" s="60"/>
      <c r="K30" s="60"/>
      <c r="L30" s="60"/>
      <c r="M30" s="41"/>
      <c r="N30" s="22"/>
      <c r="P30" s="34"/>
      <c r="Q30" s="34"/>
      <c r="R30" s="34"/>
      <c r="S30" s="34"/>
      <c r="T30" s="34"/>
      <c r="U30" s="34"/>
      <c r="V30" s="34"/>
      <c r="W30" s="34"/>
    </row>
    <row r="31" spans="1:23" ht="12" customHeight="1">
      <c r="A31" s="49" t="s">
        <v>18</v>
      </c>
      <c r="B31" s="60"/>
      <c r="C31" s="60"/>
      <c r="D31" s="60"/>
      <c r="E31" s="61"/>
      <c r="F31" s="60"/>
      <c r="G31" s="60"/>
      <c r="H31" s="60"/>
      <c r="I31" s="61"/>
      <c r="J31" s="60"/>
      <c r="K31" s="60"/>
      <c r="L31" s="60"/>
      <c r="M31" s="41"/>
      <c r="N31" s="23"/>
      <c r="P31" s="34"/>
      <c r="Q31" s="34"/>
      <c r="R31" s="34"/>
      <c r="S31" s="34"/>
      <c r="T31" s="34"/>
      <c r="U31" s="34"/>
      <c r="V31" s="34"/>
      <c r="W31" s="34"/>
    </row>
    <row r="32" spans="1:23" ht="12" customHeight="1">
      <c r="A32" s="49"/>
      <c r="B32" s="60"/>
      <c r="C32" s="60"/>
      <c r="D32" s="60"/>
      <c r="E32" s="61"/>
      <c r="F32" s="60"/>
      <c r="G32" s="60"/>
      <c r="H32" s="60"/>
      <c r="I32" s="61"/>
      <c r="J32" s="60"/>
      <c r="K32" s="60"/>
      <c r="L32" s="60"/>
      <c r="M32" s="41"/>
      <c r="N32" s="23"/>
      <c r="P32" s="34"/>
      <c r="Q32" s="34"/>
      <c r="R32" s="34"/>
      <c r="S32" s="34"/>
      <c r="T32" s="34"/>
      <c r="U32" s="34"/>
      <c r="V32" s="34"/>
      <c r="W32" s="34"/>
    </row>
    <row r="33" spans="1:23" ht="12" customHeight="1">
      <c r="A33" s="49" t="s">
        <v>9</v>
      </c>
      <c r="B33" s="44">
        <f>SUM(B34:B39)</f>
        <v>103791</v>
      </c>
      <c r="C33" s="44">
        <f>SUM(C34:C39)</f>
        <v>63837</v>
      </c>
      <c r="D33" s="44">
        <f>SUM(D34:D39)</f>
        <v>39954</v>
      </c>
      <c r="E33" s="61"/>
      <c r="F33" s="44">
        <f>SUM(F34:F39)</f>
        <v>100426</v>
      </c>
      <c r="G33" s="44">
        <f>SUM(G34:G39)</f>
        <v>61999</v>
      </c>
      <c r="H33" s="44">
        <f>SUM(H34:H39)</f>
        <v>38427</v>
      </c>
      <c r="I33" s="61"/>
      <c r="J33" s="44">
        <f>SUM(J34:J39)</f>
        <v>3365</v>
      </c>
      <c r="K33" s="44">
        <f>SUM(K34:K39)</f>
        <v>1838</v>
      </c>
      <c r="L33" s="44">
        <f>SUM(L34:L39)</f>
        <v>1527</v>
      </c>
      <c r="M33" s="40"/>
      <c r="N33" s="23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2" customHeight="1">
      <c r="A34" s="46" t="s">
        <v>11</v>
      </c>
      <c r="B34" s="45">
        <v>3175</v>
      </c>
      <c r="C34" s="45">
        <f aca="true" t="shared" si="11" ref="C34:C39">+G34+K34</f>
        <v>1833</v>
      </c>
      <c r="D34" s="45">
        <f aca="true" t="shared" si="12" ref="D34:D39">+H34+L34</f>
        <v>1342</v>
      </c>
      <c r="E34" s="61"/>
      <c r="F34" s="45">
        <f>22+2525+58+465+3+60</f>
        <v>3133</v>
      </c>
      <c r="G34" s="45">
        <f aca="true" t="shared" si="13" ref="G34:G39">+F34-H34</f>
        <v>1811</v>
      </c>
      <c r="H34" s="45">
        <f>1286+14+3+19</f>
        <v>1322</v>
      </c>
      <c r="I34" s="61"/>
      <c r="J34" s="45">
        <f aca="true" t="shared" si="14" ref="J34:J39">+B34-F34</f>
        <v>42</v>
      </c>
      <c r="K34" s="45">
        <f aca="true" t="shared" si="15" ref="K34:K39">+J34-L34</f>
        <v>22</v>
      </c>
      <c r="L34" s="45">
        <v>20</v>
      </c>
      <c r="M34" s="41"/>
      <c r="N34" s="20"/>
      <c r="P34" s="34"/>
      <c r="Q34" s="34"/>
      <c r="W34" s="34"/>
    </row>
    <row r="35" spans="1:23" ht="12" customHeight="1">
      <c r="A35" s="47" t="s">
        <v>12</v>
      </c>
      <c r="B35" s="45">
        <v>17639</v>
      </c>
      <c r="C35" s="45">
        <f t="shared" si="11"/>
        <v>9836</v>
      </c>
      <c r="D35" s="45">
        <f t="shared" si="12"/>
        <v>7803</v>
      </c>
      <c r="E35" s="61"/>
      <c r="F35" s="45">
        <f>96+11584+795+3580+20+1181</f>
        <v>17256</v>
      </c>
      <c r="G35" s="45">
        <f t="shared" si="13"/>
        <v>9701</v>
      </c>
      <c r="H35" s="45">
        <f>7279+193+54+29</f>
        <v>7555</v>
      </c>
      <c r="I35" s="61"/>
      <c r="J35" s="45">
        <f t="shared" si="14"/>
        <v>383</v>
      </c>
      <c r="K35" s="45">
        <f t="shared" si="15"/>
        <v>135</v>
      </c>
      <c r="L35" s="45">
        <f>242+4+1+1</f>
        <v>248</v>
      </c>
      <c r="M35" s="41"/>
      <c r="N35" s="21"/>
      <c r="P35" s="34"/>
      <c r="Q35" s="34"/>
      <c r="W35" s="34"/>
    </row>
    <row r="36" spans="1:23" ht="12" customHeight="1">
      <c r="A36" s="47" t="s">
        <v>13</v>
      </c>
      <c r="B36" s="45">
        <v>44591</v>
      </c>
      <c r="C36" s="45">
        <f t="shared" si="11"/>
        <v>26804</v>
      </c>
      <c r="D36" s="45">
        <f t="shared" si="12"/>
        <v>17787</v>
      </c>
      <c r="E36" s="61"/>
      <c r="F36" s="45">
        <f>161+24999+2253+9204+87+6573</f>
        <v>43277</v>
      </c>
      <c r="G36" s="45">
        <f t="shared" si="13"/>
        <v>26179</v>
      </c>
      <c r="H36" s="45">
        <f>16220+485+264+129</f>
        <v>17098</v>
      </c>
      <c r="I36" s="61"/>
      <c r="J36" s="45">
        <f t="shared" si="14"/>
        <v>1314</v>
      </c>
      <c r="K36" s="45">
        <f t="shared" si="15"/>
        <v>625</v>
      </c>
      <c r="L36" s="45">
        <f>652+19+11+7</f>
        <v>689</v>
      </c>
      <c r="M36" s="41"/>
      <c r="N36" s="21"/>
      <c r="P36" s="34"/>
      <c r="Q36" s="34"/>
      <c r="W36" s="34"/>
    </row>
    <row r="37" spans="1:23" ht="12" customHeight="1">
      <c r="A37" s="47" t="s">
        <v>14</v>
      </c>
      <c r="B37" s="45">
        <v>26711</v>
      </c>
      <c r="C37" s="45">
        <f t="shared" si="11"/>
        <v>17522</v>
      </c>
      <c r="D37" s="45">
        <f t="shared" si="12"/>
        <v>9189</v>
      </c>
      <c r="E37" s="61"/>
      <c r="F37" s="45">
        <f>29+13076+1243+5114+124+6050</f>
        <v>25636</v>
      </c>
      <c r="G37" s="45">
        <f t="shared" si="13"/>
        <v>16839</v>
      </c>
      <c r="H37" s="45">
        <f>8247+231+188+131</f>
        <v>8797</v>
      </c>
      <c r="I37" s="61"/>
      <c r="J37" s="45">
        <f t="shared" si="14"/>
        <v>1075</v>
      </c>
      <c r="K37" s="45">
        <f t="shared" si="15"/>
        <v>683</v>
      </c>
      <c r="L37" s="45">
        <f>346+27+13+6</f>
        <v>392</v>
      </c>
      <c r="M37" s="41"/>
      <c r="N37" s="21"/>
      <c r="P37" s="34"/>
      <c r="Q37" s="34"/>
      <c r="W37" s="34"/>
    </row>
    <row r="38" spans="1:23" ht="12" customHeight="1">
      <c r="A38" s="47" t="s">
        <v>15</v>
      </c>
      <c r="B38" s="45">
        <v>9721</v>
      </c>
      <c r="C38" s="45">
        <f t="shared" si="11"/>
        <v>6506</v>
      </c>
      <c r="D38" s="45">
        <f t="shared" si="12"/>
        <v>3215</v>
      </c>
      <c r="E38" s="61"/>
      <c r="F38" s="45">
        <f>20+4438+445+1781+44+2555</f>
        <v>9283</v>
      </c>
      <c r="G38" s="45">
        <f t="shared" si="13"/>
        <v>6212</v>
      </c>
      <c r="H38" s="45">
        <f>2867+89+67+48</f>
        <v>3071</v>
      </c>
      <c r="I38" s="61"/>
      <c r="J38" s="45">
        <f t="shared" si="14"/>
        <v>438</v>
      </c>
      <c r="K38" s="45">
        <f t="shared" si="15"/>
        <v>294</v>
      </c>
      <c r="L38" s="45">
        <f>122+7+11+4</f>
        <v>144</v>
      </c>
      <c r="M38" s="41"/>
      <c r="N38" s="21"/>
      <c r="P38" s="34"/>
      <c r="Q38" s="34"/>
      <c r="W38" s="34"/>
    </row>
    <row r="39" spans="1:23" ht="12" customHeight="1">
      <c r="A39" s="47" t="s">
        <v>16</v>
      </c>
      <c r="B39" s="45">
        <v>1954</v>
      </c>
      <c r="C39" s="45">
        <f t="shared" si="11"/>
        <v>1336</v>
      </c>
      <c r="D39" s="45">
        <f t="shared" si="12"/>
        <v>618</v>
      </c>
      <c r="E39" s="61"/>
      <c r="F39" s="45">
        <f>789+93+319+19+621</f>
        <v>1841</v>
      </c>
      <c r="G39" s="45">
        <f t="shared" si="13"/>
        <v>1257</v>
      </c>
      <c r="H39" s="45">
        <f>531+10+12+31</f>
        <v>584</v>
      </c>
      <c r="I39" s="61"/>
      <c r="J39" s="45">
        <f t="shared" si="14"/>
        <v>113</v>
      </c>
      <c r="K39" s="45">
        <f t="shared" si="15"/>
        <v>79</v>
      </c>
      <c r="L39" s="45">
        <f>31+2+1</f>
        <v>34</v>
      </c>
      <c r="M39" s="41"/>
      <c r="N39" s="21"/>
      <c r="P39" s="34"/>
      <c r="Q39" s="34"/>
      <c r="W39" s="34"/>
    </row>
    <row r="40" spans="1:16" ht="12" customHeight="1">
      <c r="A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P40" s="34"/>
    </row>
    <row r="41" spans="1:16" ht="12" customHeight="1">
      <c r="A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P41" s="34"/>
    </row>
    <row r="42" spans="1:16" ht="12" customHeight="1">
      <c r="A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P42" s="34"/>
    </row>
    <row r="43" spans="1:16" ht="12" customHeight="1">
      <c r="A43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P43" s="34"/>
    </row>
    <row r="44" spans="1:16" ht="12" customHeight="1">
      <c r="A4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P44" s="34"/>
    </row>
    <row r="45" spans="1:16" ht="12" customHeight="1">
      <c r="A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P45" s="34"/>
    </row>
    <row r="46" spans="1:16" ht="12" customHeight="1">
      <c r="A4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P46" s="34"/>
    </row>
    <row r="47" spans="1:16" ht="12" customHeight="1">
      <c r="A4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P47" s="34"/>
    </row>
    <row r="48" spans="1:16" ht="12" customHeight="1">
      <c r="A4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P48" s="34"/>
    </row>
    <row r="49" spans="1:16" ht="12" customHeight="1">
      <c r="A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P49" s="34"/>
    </row>
    <row r="50" spans="1:16" ht="12" customHeight="1">
      <c r="A5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P50" s="34"/>
    </row>
    <row r="51" spans="1:16" ht="12" customHeight="1">
      <c r="A5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P51" s="34"/>
    </row>
    <row r="52" spans="1:16" ht="12" customHeight="1">
      <c r="A52"/>
      <c r="P52" s="34"/>
    </row>
    <row r="53" spans="1:16" ht="12" customHeight="1">
      <c r="A53"/>
      <c r="P53" s="34"/>
    </row>
    <row r="54" spans="1:16" ht="12" customHeight="1">
      <c r="A54"/>
      <c r="P54" s="34"/>
    </row>
    <row r="55" spans="1:16" ht="12" customHeight="1">
      <c r="A55"/>
      <c r="P55" s="34"/>
    </row>
    <row r="56" spans="1:16" ht="12" customHeight="1">
      <c r="A56"/>
      <c r="P56" s="34"/>
    </row>
    <row r="57" spans="1:16" ht="12" customHeight="1">
      <c r="A57"/>
      <c r="P57" s="34"/>
    </row>
    <row r="58" spans="1:16" ht="12" customHeight="1">
      <c r="A58"/>
      <c r="P58" s="34"/>
    </row>
    <row r="59" spans="1:16" ht="12" customHeight="1">
      <c r="A59"/>
      <c r="P59" s="34"/>
    </row>
    <row r="60" spans="1:16" ht="12" customHeight="1">
      <c r="A60"/>
      <c r="P60" s="34"/>
    </row>
    <row r="61" spans="1:16" ht="12" customHeight="1">
      <c r="A61"/>
      <c r="P61" s="34"/>
    </row>
    <row r="62" spans="1:16" ht="12" customHeight="1">
      <c r="A62"/>
      <c r="P62" s="34"/>
    </row>
    <row r="63" spans="1:16" ht="12" customHeight="1">
      <c r="A63"/>
      <c r="P63" s="34"/>
    </row>
    <row r="64" spans="1:16" ht="12" customHeight="1">
      <c r="A64"/>
      <c r="P64" s="34"/>
    </row>
    <row r="65" spans="1:16" ht="12" customHeight="1">
      <c r="A65"/>
      <c r="P65" s="34"/>
    </row>
    <row r="66" spans="1:16" ht="12" customHeight="1">
      <c r="A66"/>
      <c r="P66" s="34"/>
    </row>
    <row r="67" spans="1:16" ht="12" customHeight="1">
      <c r="A67"/>
      <c r="P67" s="34"/>
    </row>
    <row r="68" spans="1:16" ht="12" customHeight="1">
      <c r="A68"/>
      <c r="P68" s="34"/>
    </row>
    <row r="69" spans="1:16" ht="12" customHeight="1">
      <c r="A69"/>
      <c r="P69" s="34"/>
    </row>
    <row r="70" spans="1:16" ht="12" customHeight="1">
      <c r="A70"/>
      <c r="P70" s="34"/>
    </row>
    <row r="71" spans="1:16" ht="12" customHeight="1">
      <c r="A71"/>
      <c r="P71" s="34"/>
    </row>
    <row r="72" spans="1:16" ht="12" customHeight="1">
      <c r="A72"/>
      <c r="P72" s="34"/>
    </row>
    <row r="73" spans="1:16" ht="12" customHeight="1">
      <c r="A73"/>
      <c r="P73" s="34"/>
    </row>
    <row r="74" spans="1:16" ht="12" customHeight="1">
      <c r="A74"/>
      <c r="P74" s="34"/>
    </row>
    <row r="75" spans="1:16" ht="12" customHeight="1">
      <c r="A75"/>
      <c r="P75" s="34"/>
    </row>
    <row r="76" spans="1:16" ht="12" customHeight="1">
      <c r="A76"/>
      <c r="P76" s="34"/>
    </row>
    <row r="77" spans="1:16" ht="12" customHeight="1">
      <c r="A77"/>
      <c r="P77" s="34"/>
    </row>
    <row r="78" spans="1:16" ht="12" customHeight="1">
      <c r="A78"/>
      <c r="P78" s="34"/>
    </row>
    <row r="79" spans="1:16" ht="12" customHeight="1">
      <c r="A79"/>
      <c r="P79" s="34"/>
    </row>
    <row r="80" spans="1:16" ht="12" customHeight="1">
      <c r="A80"/>
      <c r="P80" s="34"/>
    </row>
    <row r="81" spans="1:16" ht="12" customHeight="1">
      <c r="A81"/>
      <c r="P81" s="34"/>
    </row>
    <row r="82" spans="1:16" ht="12" customHeight="1">
      <c r="A82"/>
      <c r="P82" s="34"/>
    </row>
    <row r="83" spans="1:16" ht="12" customHeight="1">
      <c r="A83"/>
      <c r="P83" s="34"/>
    </row>
    <row r="84" spans="1:16" ht="12" customHeight="1">
      <c r="A84"/>
      <c r="P84" s="34"/>
    </row>
    <row r="85" spans="1:16" ht="12" customHeight="1">
      <c r="A85"/>
      <c r="P85" s="34"/>
    </row>
    <row r="86" spans="1:16" ht="12" customHeight="1">
      <c r="A86"/>
      <c r="P86" s="34"/>
    </row>
    <row r="87" spans="1:16" ht="12" customHeight="1">
      <c r="A87"/>
      <c r="P87" s="34"/>
    </row>
    <row r="88" spans="1:16" ht="12" customHeight="1">
      <c r="A88"/>
      <c r="P88" s="34"/>
    </row>
    <row r="89" spans="1:16" ht="12" customHeight="1">
      <c r="A89"/>
      <c r="P89" s="34"/>
    </row>
    <row r="90" spans="1:16" ht="12" customHeight="1">
      <c r="A90"/>
      <c r="P90" s="34"/>
    </row>
    <row r="91" spans="1:16" ht="12" customHeight="1">
      <c r="A91"/>
      <c r="P91" s="34"/>
    </row>
    <row r="92" spans="1:16" ht="12" customHeight="1">
      <c r="A92"/>
      <c r="P92" s="34"/>
    </row>
    <row r="93" spans="1:16" ht="12" customHeight="1">
      <c r="A93"/>
      <c r="P93" s="34"/>
    </row>
    <row r="94" spans="1:16" ht="12" customHeight="1">
      <c r="A94"/>
      <c r="P94" s="34"/>
    </row>
    <row r="95" spans="1:16" ht="12" customHeight="1">
      <c r="A95"/>
      <c r="P95" s="34"/>
    </row>
    <row r="96" spans="1:16" ht="12" customHeight="1">
      <c r="A96"/>
      <c r="P96" s="34"/>
    </row>
    <row r="97" spans="1:16" ht="12" customHeight="1">
      <c r="A97"/>
      <c r="P97" s="34"/>
    </row>
    <row r="98" spans="1:16" ht="12" customHeight="1">
      <c r="A98"/>
      <c r="P98" s="34"/>
    </row>
    <row r="99" spans="1:16" ht="12" customHeight="1">
      <c r="A99"/>
      <c r="P99" s="34"/>
    </row>
    <row r="100" spans="1:16" ht="12" customHeight="1">
      <c r="A100"/>
      <c r="P100" s="34"/>
    </row>
    <row r="101" spans="1:16" ht="12" customHeight="1">
      <c r="A101"/>
      <c r="P101" s="34"/>
    </row>
    <row r="102" spans="1:16" ht="12" customHeight="1">
      <c r="A102"/>
      <c r="P102" s="34"/>
    </row>
    <row r="103" spans="1:16" ht="12" customHeight="1">
      <c r="A103"/>
      <c r="P103" s="34"/>
    </row>
    <row r="104" spans="1:16" ht="12" customHeight="1">
      <c r="A104"/>
      <c r="P104" s="34"/>
    </row>
    <row r="105" spans="1:16" ht="12" customHeight="1">
      <c r="A105"/>
      <c r="P105" s="34"/>
    </row>
    <row r="106" spans="1:16" ht="12" customHeight="1">
      <c r="A106"/>
      <c r="P106" s="34"/>
    </row>
    <row r="107" spans="1:16" ht="12" customHeight="1">
      <c r="A107"/>
      <c r="P107" s="34"/>
    </row>
    <row r="108" spans="1:16" ht="12" customHeight="1">
      <c r="A108"/>
      <c r="P108" s="34"/>
    </row>
    <row r="109" spans="1:16" ht="12" customHeight="1">
      <c r="A109"/>
      <c r="P109" s="34"/>
    </row>
    <row r="110" spans="1:16" ht="12" customHeight="1">
      <c r="A110"/>
      <c r="P110" s="34"/>
    </row>
    <row r="111" spans="1:16" ht="12" customHeight="1">
      <c r="A111"/>
      <c r="P111" s="34"/>
    </row>
    <row r="112" spans="1:16" ht="12" customHeight="1">
      <c r="A112"/>
      <c r="P112" s="34"/>
    </row>
    <row r="113" spans="2:16" ht="10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5"/>
    </row>
    <row r="114" spans="2:16" ht="10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5"/>
    </row>
    <row r="115" spans="2:16" ht="10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5"/>
    </row>
    <row r="116" spans="2:16" ht="10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5"/>
    </row>
    <row r="117" spans="2:16" ht="10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5"/>
    </row>
    <row r="118" spans="2:16" ht="10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5"/>
    </row>
    <row r="119" spans="2:16" ht="10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5"/>
    </row>
    <row r="120" spans="2:16" ht="10.5" customHeight="1">
      <c r="B120" s="5"/>
      <c r="C120" s="5"/>
      <c r="D120" s="5"/>
      <c r="E120" s="7"/>
      <c r="F120" s="7"/>
      <c r="G120" s="7"/>
      <c r="H120" s="7"/>
      <c r="I120" s="7"/>
      <c r="J120" s="7"/>
      <c r="K120" s="7"/>
      <c r="L120" s="5"/>
      <c r="M120" s="5"/>
      <c r="N120" s="5"/>
      <c r="O120" s="5"/>
      <c r="P120" s="35"/>
    </row>
    <row r="121" spans="2:16" ht="10.5" customHeight="1">
      <c r="B121" s="5"/>
      <c r="C121" s="5"/>
      <c r="D121" s="5"/>
      <c r="E121" s="7"/>
      <c r="F121" s="7"/>
      <c r="G121" s="7"/>
      <c r="H121" s="7"/>
      <c r="I121" s="7"/>
      <c r="J121" s="7"/>
      <c r="K121" s="7"/>
      <c r="L121" s="5"/>
      <c r="M121" s="5"/>
      <c r="N121" s="5"/>
      <c r="O121" s="5"/>
      <c r="P121" s="35"/>
    </row>
    <row r="122" spans="2:16" ht="10.5" customHeight="1">
      <c r="B122" s="5"/>
      <c r="C122" s="5"/>
      <c r="D122" s="5"/>
      <c r="E122" s="7"/>
      <c r="F122" s="7"/>
      <c r="G122" s="7"/>
      <c r="H122" s="7"/>
      <c r="I122" s="7"/>
      <c r="J122" s="7"/>
      <c r="K122" s="7"/>
      <c r="L122" s="5"/>
      <c r="M122" s="5"/>
      <c r="N122" s="5"/>
      <c r="O122" s="5"/>
      <c r="P122" s="35"/>
    </row>
    <row r="123" spans="2:16" ht="10.5" customHeight="1">
      <c r="B123" s="5"/>
      <c r="C123" s="5"/>
      <c r="D123" s="5"/>
      <c r="E123" s="7"/>
      <c r="F123" s="7"/>
      <c r="G123" s="7"/>
      <c r="H123" s="7"/>
      <c r="I123" s="7"/>
      <c r="J123" s="7"/>
      <c r="K123" s="7"/>
      <c r="L123" s="5"/>
      <c r="M123" s="5"/>
      <c r="N123" s="5"/>
      <c r="O123" s="5"/>
      <c r="P123" s="35"/>
    </row>
    <row r="124" spans="1:16" ht="10.5" customHeight="1">
      <c r="A124" s="3"/>
      <c r="B124" s="5"/>
      <c r="C124" s="5"/>
      <c r="D124" s="5"/>
      <c r="E124" s="8"/>
      <c r="F124" s="8"/>
      <c r="G124" s="8"/>
      <c r="H124" s="8"/>
      <c r="I124" s="9"/>
      <c r="J124" s="9"/>
      <c r="K124" s="9"/>
      <c r="L124" s="5"/>
      <c r="M124" s="5"/>
      <c r="N124" s="5"/>
      <c r="O124" s="5"/>
      <c r="P124" s="35"/>
    </row>
    <row r="125" spans="1:16" ht="10.5" customHeight="1">
      <c r="A125" s="3"/>
      <c r="B125" s="5"/>
      <c r="C125" s="5"/>
      <c r="D125" s="5"/>
      <c r="E125" s="8"/>
      <c r="F125" s="8"/>
      <c r="G125" s="8"/>
      <c r="H125" s="8"/>
      <c r="I125" s="9"/>
      <c r="J125" s="9"/>
      <c r="K125" s="9"/>
      <c r="L125" s="5"/>
      <c r="M125" s="5"/>
      <c r="N125" s="5"/>
      <c r="O125" s="5"/>
      <c r="P125" s="35"/>
    </row>
    <row r="126" spans="1:16" ht="10.5" customHeight="1">
      <c r="A126" s="3"/>
      <c r="B126" s="8"/>
      <c r="C126" s="8"/>
      <c r="D126" s="5"/>
      <c r="E126" s="10"/>
      <c r="F126" s="8"/>
      <c r="G126" s="8"/>
      <c r="H126" s="8"/>
      <c r="I126" s="10"/>
      <c r="J126" s="10"/>
      <c r="K126" s="10"/>
      <c r="L126" s="5"/>
      <c r="M126" s="5"/>
      <c r="N126" s="5"/>
      <c r="O126" s="5"/>
      <c r="P126" s="35"/>
    </row>
    <row r="127" spans="1:16" ht="10.5" customHeight="1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5"/>
    </row>
    <row r="128" spans="2:16" ht="10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5"/>
    </row>
    <row r="129" spans="2:16" ht="10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5"/>
    </row>
    <row r="130" spans="2:16" ht="10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5"/>
    </row>
    <row r="131" spans="2:16" ht="10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5"/>
    </row>
    <row r="132" spans="2:16" ht="10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5"/>
    </row>
    <row r="133" spans="2:16" ht="10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5"/>
    </row>
    <row r="134" spans="2:16" ht="10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5"/>
    </row>
    <row r="135" spans="2:16" ht="10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5"/>
    </row>
    <row r="136" spans="2:16" ht="10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5"/>
    </row>
    <row r="137" spans="2:16" ht="10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5"/>
    </row>
    <row r="138" spans="2:16" ht="10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5"/>
    </row>
    <row r="139" spans="2:16" ht="10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5"/>
    </row>
    <row r="140" spans="2:16" ht="10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5"/>
    </row>
    <row r="141" spans="2:16" ht="10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5"/>
    </row>
    <row r="142" spans="2:16" ht="10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5"/>
    </row>
    <row r="143" spans="2:16" ht="10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5"/>
    </row>
    <row r="144" spans="2:16" ht="10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5"/>
    </row>
    <row r="145" spans="2:16" ht="10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5"/>
    </row>
    <row r="146" spans="2:16" ht="10.5" customHeight="1">
      <c r="B146" s="5"/>
      <c r="C146" s="5"/>
      <c r="D146" s="11"/>
      <c r="E146" s="11"/>
      <c r="F146" s="11"/>
      <c r="G146" s="11"/>
      <c r="H146" s="5"/>
      <c r="I146" s="11"/>
      <c r="J146" s="11"/>
      <c r="K146" s="11"/>
      <c r="L146" s="11"/>
      <c r="M146" s="11"/>
      <c r="N146" s="11"/>
      <c r="O146" s="11"/>
      <c r="P146" s="36"/>
    </row>
    <row r="147" spans="2:16" ht="10.5" customHeight="1">
      <c r="B147" s="5"/>
      <c r="C147" s="5"/>
      <c r="D147" s="11"/>
      <c r="E147" s="11"/>
      <c r="F147" s="11"/>
      <c r="G147" s="11"/>
      <c r="H147" s="5"/>
      <c r="I147" s="11"/>
      <c r="J147" s="11"/>
      <c r="K147" s="11"/>
      <c r="L147" s="11"/>
      <c r="M147" s="11"/>
      <c r="N147" s="11"/>
      <c r="O147" s="11"/>
      <c r="P147" s="36"/>
    </row>
    <row r="148" spans="2:16" ht="10.5" customHeight="1">
      <c r="B148" s="6"/>
      <c r="C148" s="6"/>
      <c r="D148" s="6"/>
      <c r="E148" s="11"/>
      <c r="F148" s="6"/>
      <c r="G148" s="6"/>
      <c r="H148" s="6"/>
      <c r="I148" s="11"/>
      <c r="J148" s="6"/>
      <c r="K148" s="6"/>
      <c r="L148" s="6"/>
      <c r="M148" s="6"/>
      <c r="N148" s="6"/>
      <c r="O148" s="6"/>
      <c r="P148" s="6"/>
    </row>
    <row r="149" spans="2:16" ht="10.5" customHeight="1">
      <c r="B149" s="5"/>
      <c r="C149" s="5"/>
      <c r="D149" s="11"/>
      <c r="E149" s="11"/>
      <c r="F149" s="11"/>
      <c r="G149" s="11"/>
      <c r="H149" s="5"/>
      <c r="I149" s="11"/>
      <c r="J149" s="11"/>
      <c r="K149" s="11"/>
      <c r="L149" s="11"/>
      <c r="M149" s="11"/>
      <c r="N149" s="11"/>
      <c r="O149" s="11"/>
      <c r="P149" s="36"/>
    </row>
    <row r="150" spans="2:16" ht="10.5" customHeight="1">
      <c r="B150" s="5"/>
      <c r="C150" s="5"/>
      <c r="D150" s="11"/>
      <c r="E150" s="11"/>
      <c r="F150" s="11"/>
      <c r="G150" s="11"/>
      <c r="H150" s="5"/>
      <c r="I150" s="11"/>
      <c r="J150" s="11"/>
      <c r="K150" s="11"/>
      <c r="L150" s="11"/>
      <c r="M150" s="11"/>
      <c r="N150" s="11"/>
      <c r="O150" s="11"/>
      <c r="P150" s="36"/>
    </row>
    <row r="151" spans="2:16" ht="10.5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36"/>
    </row>
    <row r="152" spans="1:16" ht="10.5" customHeight="1">
      <c r="A152" s="2"/>
      <c r="B152" s="6"/>
      <c r="C152" s="6"/>
      <c r="D152" s="6"/>
      <c r="E152" s="11"/>
      <c r="F152" s="6"/>
      <c r="G152" s="6"/>
      <c r="H152" s="6"/>
      <c r="I152" s="11"/>
      <c r="J152" s="6"/>
      <c r="K152" s="6"/>
      <c r="L152" s="6"/>
      <c r="M152" s="6"/>
      <c r="N152" s="6"/>
      <c r="O152" s="6"/>
      <c r="P152" s="6"/>
    </row>
    <row r="153" spans="1:16" ht="10.5" customHeight="1">
      <c r="A153" s="2"/>
      <c r="B153" s="6"/>
      <c r="C153" s="6"/>
      <c r="D153" s="6"/>
      <c r="E153" s="11"/>
      <c r="F153" s="6"/>
      <c r="G153" s="6"/>
      <c r="H153" s="6"/>
      <c r="I153" s="11"/>
      <c r="J153" s="6"/>
      <c r="K153" s="6"/>
      <c r="L153" s="6"/>
      <c r="M153" s="6"/>
      <c r="N153" s="6"/>
      <c r="O153" s="6"/>
      <c r="P153" s="6"/>
    </row>
    <row r="154" spans="1:16" ht="10.5" customHeight="1">
      <c r="A154" s="2"/>
      <c r="B154" s="6"/>
      <c r="C154" s="6"/>
      <c r="D154" s="6"/>
      <c r="E154" s="11"/>
      <c r="F154" s="6"/>
      <c r="G154" s="6"/>
      <c r="H154" s="6"/>
      <c r="I154" s="11"/>
      <c r="J154" s="6"/>
      <c r="K154" s="6"/>
      <c r="L154" s="6"/>
      <c r="M154" s="6"/>
      <c r="N154" s="6"/>
      <c r="O154" s="6"/>
      <c r="P154" s="6"/>
    </row>
    <row r="155" spans="1:16" ht="10.5" customHeight="1">
      <c r="A155" s="2"/>
      <c r="B155" s="6"/>
      <c r="C155" s="6"/>
      <c r="D155" s="6"/>
      <c r="E155" s="11"/>
      <c r="F155" s="6"/>
      <c r="G155" s="6"/>
      <c r="H155" s="6"/>
      <c r="I155" s="11"/>
      <c r="J155" s="6"/>
      <c r="K155" s="6"/>
      <c r="L155" s="6"/>
      <c r="M155" s="6"/>
      <c r="N155" s="6"/>
      <c r="O155" s="6"/>
      <c r="P155" s="6"/>
    </row>
    <row r="156" spans="1:16" ht="10.5" customHeight="1">
      <c r="A156" s="2"/>
      <c r="B156" s="6"/>
      <c r="C156" s="6"/>
      <c r="D156" s="6"/>
      <c r="E156" s="11"/>
      <c r="F156" s="6"/>
      <c r="G156" s="6"/>
      <c r="H156" s="6"/>
      <c r="I156" s="11"/>
      <c r="J156" s="6"/>
      <c r="K156" s="6"/>
      <c r="L156" s="6"/>
      <c r="M156" s="6"/>
      <c r="N156" s="6"/>
      <c r="O156" s="6"/>
      <c r="P156" s="6"/>
    </row>
    <row r="157" spans="2:16" ht="10.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5"/>
    </row>
    <row r="158" spans="2:16" ht="10.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5"/>
    </row>
    <row r="159" spans="2:16" ht="10.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5"/>
    </row>
    <row r="160" spans="2:16" ht="10.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5"/>
    </row>
    <row r="161" spans="2:16" ht="10.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5"/>
    </row>
    <row r="162" spans="2:16" ht="10.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5"/>
    </row>
    <row r="163" spans="2:16" ht="10.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5"/>
    </row>
    <row r="164" spans="2:16" ht="10.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5"/>
    </row>
    <row r="165" spans="2:16" ht="10.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5"/>
    </row>
    <row r="166" spans="2:16" ht="10.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5"/>
    </row>
    <row r="167" spans="2:16" ht="10.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5"/>
    </row>
    <row r="168" spans="2:16" ht="10.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5"/>
    </row>
    <row r="169" spans="2:16" ht="10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5"/>
    </row>
    <row r="170" spans="2:16" ht="10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5"/>
    </row>
    <row r="171" spans="2:16" ht="10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5"/>
    </row>
    <row r="172" spans="2:16" ht="10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5"/>
    </row>
    <row r="173" spans="2:16" ht="10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5"/>
    </row>
    <row r="174" spans="2:16" ht="10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5"/>
    </row>
    <row r="175" spans="2:16" ht="10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5"/>
    </row>
    <row r="176" spans="2:16" ht="10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5"/>
    </row>
    <row r="177" spans="2:16" ht="10.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5"/>
    </row>
    <row r="178" spans="2:16" ht="10.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5"/>
    </row>
    <row r="179" spans="2:16" ht="10.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5"/>
    </row>
    <row r="180" spans="2:16" ht="10.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5"/>
    </row>
    <row r="181" spans="2:16" ht="10.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5"/>
    </row>
    <row r="182" spans="2:16" ht="10.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5"/>
    </row>
    <row r="183" spans="2:16" ht="10.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5"/>
    </row>
    <row r="184" spans="2:16" ht="10.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5"/>
    </row>
    <row r="185" spans="2:16" ht="10.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5"/>
    </row>
    <row r="186" spans="2:16" ht="10.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5"/>
    </row>
    <row r="187" spans="2:16" ht="10.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5"/>
    </row>
    <row r="188" spans="2:16" ht="10.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5"/>
    </row>
    <row r="189" spans="2:16" ht="10.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5"/>
    </row>
    <row r="190" spans="2:16" ht="10.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5"/>
    </row>
    <row r="191" spans="2:16" ht="10.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5"/>
    </row>
    <row r="192" spans="2:16" ht="10.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5"/>
    </row>
    <row r="193" spans="2:16" ht="10.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5"/>
    </row>
    <row r="194" spans="2:16" ht="10.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5"/>
    </row>
    <row r="195" spans="2:16" ht="10.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5"/>
    </row>
    <row r="196" spans="2:16" ht="10.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5"/>
    </row>
    <row r="197" spans="2:16" ht="10.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5"/>
    </row>
    <row r="198" spans="2:16" ht="10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5"/>
    </row>
    <row r="199" spans="2:16" ht="10.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5"/>
    </row>
    <row r="200" spans="2:16" ht="10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5"/>
    </row>
    <row r="201" spans="2:16" ht="10.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5"/>
    </row>
    <row r="202" spans="2:16" ht="10.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5"/>
    </row>
    <row r="203" spans="2:16" ht="10.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5"/>
    </row>
    <row r="204" spans="2:16" ht="10.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5"/>
    </row>
    <row r="205" spans="2:16" ht="10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5"/>
    </row>
    <row r="206" spans="2:16" ht="10.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5"/>
    </row>
    <row r="207" spans="2:16" ht="10.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5"/>
    </row>
    <row r="208" spans="2:16" ht="10.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5"/>
    </row>
    <row r="209" spans="2:16" ht="10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5"/>
    </row>
    <row r="210" spans="2:16" ht="10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5"/>
    </row>
    <row r="211" spans="2:16" ht="10.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5"/>
    </row>
    <row r="212" spans="2:16" ht="10.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5"/>
    </row>
    <row r="213" spans="2:16" ht="10.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5"/>
    </row>
    <row r="214" spans="2:16" ht="10.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5"/>
    </row>
    <row r="215" spans="2:16" ht="10.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5"/>
    </row>
    <row r="216" spans="2:16" ht="10.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5"/>
    </row>
    <row r="217" spans="2:16" ht="10.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5"/>
    </row>
    <row r="218" spans="2:16" ht="10.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5"/>
    </row>
    <row r="219" spans="2:16" ht="10.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5"/>
    </row>
    <row r="220" spans="2:16" ht="10.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5"/>
    </row>
    <row r="221" spans="2:16" ht="10.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5"/>
    </row>
    <row r="222" spans="2:16" ht="10.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5"/>
    </row>
    <row r="223" spans="2:16" ht="10.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5"/>
    </row>
    <row r="224" spans="2:16" ht="10.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5"/>
    </row>
    <row r="225" spans="2:16" ht="10.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5"/>
    </row>
    <row r="226" spans="2:16" ht="10.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5"/>
    </row>
    <row r="227" spans="2:16" ht="10.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5"/>
    </row>
    <row r="228" spans="2:16" ht="10.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5"/>
    </row>
    <row r="229" spans="2:16" ht="10.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5"/>
    </row>
    <row r="230" spans="2:16" ht="10.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5"/>
    </row>
    <row r="231" spans="2:16" ht="10.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5"/>
    </row>
    <row r="232" spans="2:16" ht="10.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5"/>
    </row>
    <row r="233" spans="2:16" ht="10.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5"/>
    </row>
    <row r="234" spans="2:16" ht="10.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5"/>
    </row>
    <row r="235" spans="2:16" ht="10.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5"/>
    </row>
    <row r="236" spans="2:16" ht="10.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5"/>
    </row>
    <row r="237" spans="2:16" ht="10.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5"/>
    </row>
    <row r="238" spans="2:16" ht="10.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5"/>
    </row>
    <row r="239" spans="2:16" ht="10.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5"/>
    </row>
    <row r="240" spans="2:16" ht="10.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5"/>
    </row>
    <row r="241" spans="2:16" ht="10.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5"/>
    </row>
    <row r="242" spans="2:16" ht="10.5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5"/>
    </row>
    <row r="243" spans="2:16" ht="10.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5"/>
    </row>
    <row r="244" spans="2:16" ht="10.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5"/>
    </row>
    <row r="245" spans="2:16" ht="10.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5"/>
    </row>
    <row r="246" spans="2:16" ht="10.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5"/>
    </row>
    <row r="247" spans="2:16" ht="10.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5"/>
    </row>
    <row r="248" spans="2:16" ht="10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5"/>
    </row>
    <row r="249" spans="2:16" ht="10.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5"/>
    </row>
    <row r="250" spans="2:16" ht="10.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5"/>
    </row>
    <row r="251" spans="2:16" ht="10.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5"/>
    </row>
    <row r="252" spans="2:16" ht="10.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5"/>
    </row>
    <row r="253" spans="2:16" ht="10.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5"/>
    </row>
    <row r="254" spans="2:16" ht="10.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5"/>
    </row>
    <row r="255" spans="2:16" ht="10.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5"/>
    </row>
    <row r="256" spans="2:16" ht="10.5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5"/>
    </row>
    <row r="257" spans="2:16" ht="10.5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5"/>
    </row>
    <row r="258" spans="2:16" ht="10.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5"/>
    </row>
    <row r="259" spans="2:16" ht="10.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5"/>
    </row>
    <row r="260" spans="2:16" ht="10.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5"/>
    </row>
    <row r="261" spans="2:16" ht="10.5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5"/>
    </row>
    <row r="262" spans="2:16" ht="10.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5"/>
    </row>
    <row r="263" spans="2:16" ht="10.5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5"/>
    </row>
    <row r="264" spans="2:16" ht="10.5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5"/>
    </row>
    <row r="265" spans="2:16" ht="10.5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5"/>
    </row>
    <row r="266" spans="2:16" ht="10.5" customHeight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5"/>
    </row>
    <row r="267" spans="2:16" ht="10.5" customHeight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5"/>
    </row>
    <row r="268" spans="2:16" ht="10.5" customHeight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5"/>
    </row>
    <row r="269" spans="2:16" ht="10.5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5"/>
    </row>
    <row r="270" spans="2:16" ht="10.5" customHeight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5"/>
    </row>
    <row r="271" spans="2:16" ht="10.5" customHeight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5"/>
    </row>
    <row r="272" spans="2:16" ht="10.5" customHeight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5"/>
    </row>
    <row r="273" spans="2:16" ht="10.5" customHeight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5"/>
    </row>
    <row r="274" spans="2:16" ht="10.5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5"/>
    </row>
    <row r="275" spans="2:16" ht="10.5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5"/>
    </row>
    <row r="276" spans="2:16" ht="11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5"/>
    </row>
    <row r="277" spans="2:16" ht="11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5"/>
    </row>
    <row r="278" spans="2:16" ht="11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5"/>
    </row>
    <row r="279" spans="2:16" ht="11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5"/>
    </row>
    <row r="280" spans="2:16" ht="11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5"/>
    </row>
    <row r="281" spans="2:16" ht="11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5"/>
    </row>
    <row r="282" spans="2:16" ht="11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5"/>
    </row>
    <row r="283" spans="2:16" ht="11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5"/>
    </row>
    <row r="284" spans="2:16" ht="11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5"/>
    </row>
    <row r="285" spans="2:16" ht="11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5"/>
    </row>
    <row r="286" spans="2:16" ht="11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5"/>
    </row>
    <row r="287" spans="2:16" ht="11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5"/>
    </row>
    <row r="288" spans="2:16" ht="11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5"/>
    </row>
    <row r="289" spans="2:16" ht="11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5"/>
    </row>
    <row r="290" spans="2:16" ht="11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5"/>
    </row>
    <row r="291" spans="2:16" ht="11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5"/>
    </row>
    <row r="292" spans="2:16" ht="11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5"/>
    </row>
    <row r="293" spans="2:16" ht="11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5"/>
    </row>
    <row r="294" spans="2:16" ht="11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5"/>
    </row>
    <row r="295" spans="2:16" ht="11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5"/>
    </row>
    <row r="296" spans="2:16" ht="11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5"/>
    </row>
    <row r="297" spans="2:16" ht="11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5"/>
    </row>
    <row r="298" spans="2:16" ht="11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5"/>
    </row>
    <row r="299" spans="2:16" ht="11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5"/>
    </row>
    <row r="300" spans="2:16" ht="11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5"/>
    </row>
    <row r="301" spans="2:16" ht="11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5"/>
    </row>
    <row r="302" spans="2:16" ht="11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5"/>
    </row>
    <row r="303" spans="2:16" ht="11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5"/>
    </row>
    <row r="304" spans="2:16" ht="11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5"/>
    </row>
    <row r="305" spans="2:16" ht="11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5"/>
    </row>
    <row r="306" spans="2:16" ht="11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5"/>
    </row>
    <row r="307" spans="2:16" ht="11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5"/>
    </row>
    <row r="308" spans="2:16" ht="11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5"/>
    </row>
    <row r="309" spans="2:16" ht="11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5"/>
    </row>
    <row r="310" spans="2:16" ht="11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5"/>
    </row>
    <row r="311" spans="2:16" ht="11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5"/>
    </row>
    <row r="312" spans="2:16" ht="11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5"/>
    </row>
    <row r="313" spans="2:16" ht="11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5"/>
    </row>
    <row r="314" spans="2:16" ht="11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5"/>
    </row>
    <row r="315" spans="2:16" ht="11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5"/>
    </row>
    <row r="316" spans="2:16" ht="11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5"/>
    </row>
    <row r="317" spans="2:16" ht="11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5"/>
    </row>
    <row r="318" spans="2:16" ht="11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5"/>
    </row>
    <row r="319" spans="2:16" ht="11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5"/>
    </row>
    <row r="320" spans="2:16" ht="11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5"/>
    </row>
    <row r="321" spans="2:16" ht="11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5"/>
    </row>
    <row r="322" spans="2:16" ht="11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5"/>
    </row>
    <row r="323" spans="2:16" ht="11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5"/>
    </row>
    <row r="324" spans="2:16" ht="11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5"/>
    </row>
    <row r="325" spans="2:16" ht="11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5"/>
    </row>
    <row r="326" spans="2:16" ht="11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5"/>
    </row>
    <row r="327" spans="2:16" ht="11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5"/>
    </row>
    <row r="328" spans="2:16" ht="11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5"/>
    </row>
    <row r="329" spans="2:16" ht="11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5"/>
    </row>
    <row r="330" spans="2:16" ht="11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5"/>
    </row>
    <row r="331" spans="2:16" ht="11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5"/>
    </row>
    <row r="332" spans="2:16" ht="11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5"/>
    </row>
    <row r="333" spans="2:16" ht="11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5"/>
    </row>
    <row r="334" spans="2:16" ht="11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5"/>
    </row>
    <row r="335" spans="2:16" ht="11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5"/>
    </row>
    <row r="336" spans="2:16" ht="11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5"/>
    </row>
    <row r="337" spans="2:16" ht="11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5"/>
    </row>
    <row r="338" spans="2:16" ht="11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5"/>
    </row>
    <row r="339" spans="2:16" ht="11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5"/>
    </row>
    <row r="340" spans="2:16" ht="11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5"/>
    </row>
    <row r="341" spans="2:16" ht="11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5"/>
    </row>
    <row r="342" spans="2:16" ht="11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5"/>
    </row>
    <row r="343" spans="2:16" ht="11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5"/>
    </row>
    <row r="344" spans="2:16" ht="11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5"/>
    </row>
    <row r="345" spans="2:16" ht="11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5"/>
    </row>
    <row r="346" spans="2:16" ht="11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5"/>
    </row>
    <row r="347" spans="2:16" ht="11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5"/>
    </row>
    <row r="348" spans="2:16" ht="11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5"/>
    </row>
    <row r="349" spans="2:16" ht="11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5"/>
    </row>
    <row r="350" spans="2:16" ht="11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5"/>
    </row>
    <row r="351" spans="2:16" ht="11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5"/>
    </row>
    <row r="352" spans="2:16" ht="11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5"/>
    </row>
    <row r="353" spans="2:16" ht="11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5"/>
    </row>
    <row r="354" spans="2:16" ht="11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5"/>
    </row>
    <row r="355" spans="2:16" ht="11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5"/>
    </row>
    <row r="356" spans="2:16" ht="11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5"/>
    </row>
    <row r="357" spans="2:16" ht="11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5"/>
    </row>
    <row r="358" spans="2:16" ht="11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5"/>
    </row>
    <row r="359" spans="2:16" ht="11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5"/>
    </row>
    <row r="360" spans="2:16" ht="11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5"/>
    </row>
    <row r="361" spans="2:16" ht="11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5"/>
    </row>
    <row r="362" ht="11.25">
      <c r="P362" s="34"/>
    </row>
    <row r="363" ht="11.25">
      <c r="P363" s="34"/>
    </row>
    <row r="364" ht="11.25">
      <c r="P364" s="34"/>
    </row>
    <row r="365" ht="11.25">
      <c r="P365" s="34"/>
    </row>
    <row r="366" ht="11.25">
      <c r="P366" s="34"/>
    </row>
    <row r="367" ht="11.25">
      <c r="P367" s="34"/>
    </row>
    <row r="368" ht="11.25">
      <c r="P368" s="34"/>
    </row>
    <row r="369" ht="11.25">
      <c r="P369" s="34"/>
    </row>
    <row r="370" ht="11.25">
      <c r="P370" s="34"/>
    </row>
    <row r="371" ht="11.25">
      <c r="P371" s="34"/>
    </row>
    <row r="372" ht="11.25">
      <c r="P372" s="34"/>
    </row>
    <row r="373" ht="11.25">
      <c r="P373" s="34"/>
    </row>
    <row r="374" ht="11.25">
      <c r="P374" s="34"/>
    </row>
    <row r="375" ht="11.25">
      <c r="P375" s="34"/>
    </row>
    <row r="376" ht="11.25">
      <c r="P376" s="34"/>
    </row>
    <row r="377" ht="11.25">
      <c r="P377" s="34"/>
    </row>
    <row r="378" ht="11.25">
      <c r="P378" s="34"/>
    </row>
    <row r="379" ht="11.25">
      <c r="P379" s="34"/>
    </row>
    <row r="380" ht="11.25">
      <c r="P380" s="34"/>
    </row>
    <row r="381" ht="11.25">
      <c r="P381" s="34"/>
    </row>
    <row r="382" ht="11.25">
      <c r="P382" s="34"/>
    </row>
    <row r="383" ht="11.25">
      <c r="P383" s="34"/>
    </row>
    <row r="384" ht="11.25">
      <c r="P384" s="34"/>
    </row>
    <row r="385" ht="11.25">
      <c r="P385" s="34"/>
    </row>
    <row r="386" ht="11.25">
      <c r="P386" s="34"/>
    </row>
    <row r="387" ht="11.25">
      <c r="P387" s="34"/>
    </row>
    <row r="388" ht="11.25">
      <c r="P388" s="34"/>
    </row>
    <row r="389" ht="11.25">
      <c r="P389" s="34"/>
    </row>
    <row r="390" ht="11.25">
      <c r="P390" s="34"/>
    </row>
    <row r="391" ht="11.25">
      <c r="P391" s="34"/>
    </row>
    <row r="392" ht="11.25">
      <c r="P392" s="34"/>
    </row>
    <row r="393" ht="11.25">
      <c r="P393" s="34"/>
    </row>
    <row r="394" ht="11.25">
      <c r="P394" s="34"/>
    </row>
    <row r="395" ht="11.25">
      <c r="P395" s="34"/>
    </row>
    <row r="396" ht="11.25">
      <c r="P396" s="34"/>
    </row>
    <row r="397" ht="11.25">
      <c r="P397" s="34"/>
    </row>
    <row r="398" ht="11.25">
      <c r="P398" s="34"/>
    </row>
    <row r="399" ht="11.25">
      <c r="P399" s="34"/>
    </row>
    <row r="400" ht="11.25">
      <c r="P400" s="34"/>
    </row>
    <row r="401" ht="11.25">
      <c r="P401" s="34"/>
    </row>
    <row r="402" ht="11.25">
      <c r="P402" s="34"/>
    </row>
    <row r="403" ht="11.25">
      <c r="P403" s="34"/>
    </row>
    <row r="404" ht="11.25">
      <c r="P404" s="34"/>
    </row>
    <row r="405" ht="11.25">
      <c r="P405" s="34"/>
    </row>
    <row r="406" ht="11.25">
      <c r="P406" s="34"/>
    </row>
    <row r="407" ht="11.25">
      <c r="P407" s="34"/>
    </row>
    <row r="408" ht="11.25">
      <c r="P408" s="34"/>
    </row>
    <row r="409" ht="11.25">
      <c r="P409" s="34"/>
    </row>
    <row r="410" ht="11.25">
      <c r="P410" s="34"/>
    </row>
    <row r="411" ht="11.25">
      <c r="P411" s="34"/>
    </row>
    <row r="412" ht="11.25">
      <c r="P412" s="34"/>
    </row>
    <row r="413" ht="11.25">
      <c r="P413" s="34"/>
    </row>
    <row r="414" ht="11.25">
      <c r="P414" s="34"/>
    </row>
    <row r="415" ht="11.25">
      <c r="P415" s="34"/>
    </row>
  </sheetData>
  <mergeCells count="33">
    <mergeCell ref="D30:D32"/>
    <mergeCell ref="F30:F32"/>
    <mergeCell ref="L30:L32"/>
    <mergeCell ref="G30:G32"/>
    <mergeCell ref="H30:H32"/>
    <mergeCell ref="J30:J32"/>
    <mergeCell ref="K30:K32"/>
    <mergeCell ref="I10:I39"/>
    <mergeCell ref="L20:L22"/>
    <mergeCell ref="G20:G22"/>
    <mergeCell ref="H20:H22"/>
    <mergeCell ref="J20:J22"/>
    <mergeCell ref="K20:K22"/>
    <mergeCell ref="B20:B22"/>
    <mergeCell ref="D10:D12"/>
    <mergeCell ref="F10:F12"/>
    <mergeCell ref="G10:G12"/>
    <mergeCell ref="E10:E39"/>
    <mergeCell ref="C20:C22"/>
    <mergeCell ref="D20:D22"/>
    <mergeCell ref="F20:F22"/>
    <mergeCell ref="B30:B32"/>
    <mergeCell ref="C30:C32"/>
    <mergeCell ref="B10:B12"/>
    <mergeCell ref="C10:C12"/>
    <mergeCell ref="A7:A9"/>
    <mergeCell ref="B7:L7"/>
    <mergeCell ref="E8:E9"/>
    <mergeCell ref="I8:I9"/>
    <mergeCell ref="J10:J12"/>
    <mergeCell ref="K10:K12"/>
    <mergeCell ref="L10:L12"/>
    <mergeCell ref="H10:H12"/>
  </mergeCells>
  <printOptions/>
  <pageMargins left="0.24" right="0.75" top="1" bottom="1" header="0.4" footer="0.5118110236220472"/>
  <pageSetup horizontalDpi="600" verticalDpi="600" orientation="portrait" paperSize="9" scale="90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2003-09-02T08:05:35Z</cp:lastPrinted>
  <dcterms:created xsi:type="dcterms:W3CDTF">1999-06-07T11:46:21Z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